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動力・負荷設備契約電力計算書" sheetId="5" r:id="rId1"/>
    <sheet name="算定方法" sheetId="2" r:id="rId2"/>
  </sheets>
  <definedNames>
    <definedName name="_xlnm.Print_Area" localSheetId="0">動力・負荷設備契約電力計算書!$A$1:$I$56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5" l="1"/>
  <c r="L26" i="5" l="1"/>
  <c r="H33" i="5"/>
  <c r="I33" i="5"/>
  <c r="J33" i="5"/>
  <c r="K33" i="5"/>
  <c r="L33" i="5"/>
  <c r="K26" i="5"/>
  <c r="J26" i="5"/>
  <c r="D26" i="5"/>
  <c r="C26" i="5" l="1"/>
  <c r="C35" i="5" s="1"/>
  <c r="C33" i="5"/>
  <c r="T35" i="5" l="1"/>
  <c r="U35" i="5"/>
  <c r="V35" i="5"/>
  <c r="J35" i="5"/>
  <c r="K35" i="5"/>
  <c r="L35" i="5"/>
  <c r="D42" i="5" l="1"/>
  <c r="D39" i="5"/>
  <c r="D40" i="5" s="1"/>
  <c r="S35" i="5"/>
  <c r="R35" i="5"/>
  <c r="G33" i="5"/>
  <c r="Q35" i="5" s="1"/>
  <c r="F33" i="5"/>
  <c r="P35" i="5" s="1"/>
  <c r="E33" i="5"/>
  <c r="O35" i="5" s="1"/>
  <c r="D33" i="5"/>
  <c r="N35" i="5" s="1"/>
  <c r="M35" i="5"/>
  <c r="I26" i="5"/>
  <c r="I35" i="5" s="1"/>
  <c r="H26" i="5"/>
  <c r="H35" i="5" s="1"/>
  <c r="G26" i="5"/>
  <c r="G35" i="5" s="1"/>
  <c r="F26" i="5"/>
  <c r="F35" i="5" s="1"/>
  <c r="E26" i="5"/>
  <c r="E35" i="5" s="1"/>
  <c r="D35" i="5"/>
  <c r="S36" i="5" l="1"/>
  <c r="O36" i="5"/>
  <c r="O37" i="5" s="1"/>
  <c r="K36" i="5"/>
  <c r="G36" i="5"/>
  <c r="C36" i="5"/>
  <c r="C37" i="5" s="1"/>
  <c r="P36" i="5"/>
  <c r="H36" i="5"/>
  <c r="H37" i="5" s="1"/>
  <c r="V36" i="5"/>
  <c r="V37" i="5" s="1"/>
  <c r="R36" i="5"/>
  <c r="R37" i="5" s="1"/>
  <c r="N36" i="5"/>
  <c r="J36" i="5"/>
  <c r="F36" i="5"/>
  <c r="U36" i="5"/>
  <c r="U37" i="5" s="1"/>
  <c r="Q36" i="5"/>
  <c r="M36" i="5"/>
  <c r="I36" i="5"/>
  <c r="E36" i="5"/>
  <c r="E37" i="5" s="1"/>
  <c r="T36" i="5"/>
  <c r="T37" i="5" s="1"/>
  <c r="L36" i="5"/>
  <c r="D36" i="5"/>
  <c r="D41" i="5"/>
  <c r="D43" i="5" s="1"/>
  <c r="L37" i="5" l="1"/>
  <c r="I37" i="5"/>
  <c r="F37" i="5"/>
  <c r="P37" i="5"/>
  <c r="K37" i="5"/>
  <c r="S37" i="5"/>
  <c r="M37" i="5"/>
  <c r="J37" i="5"/>
  <c r="N37" i="5"/>
  <c r="D37" i="5"/>
  <c r="G37" i="5"/>
  <c r="Q37" i="5"/>
  <c r="C38" i="5" l="1"/>
  <c r="C39" i="5" l="1"/>
  <c r="C40" i="5" s="1"/>
  <c r="C42" i="5"/>
  <c r="C41" i="5" l="1"/>
  <c r="C43" i="5" s="1"/>
  <c r="C44" i="5" s="1"/>
</calcChain>
</file>

<file path=xl/sharedStrings.xml><?xml version="1.0" encoding="utf-8"?>
<sst xmlns="http://schemas.openxmlformats.org/spreadsheetml/2006/main" count="83" uniqueCount="76">
  <si>
    <t>1台目</t>
    <rPh sb="1" eb="2">
      <t>ダイ</t>
    </rPh>
    <rPh sb="2" eb="3">
      <t>メ</t>
    </rPh>
    <phoneticPr fontId="1"/>
  </si>
  <si>
    <t>2台目</t>
    <rPh sb="1" eb="2">
      <t>ダイ</t>
    </rPh>
    <rPh sb="2" eb="3">
      <t>メ</t>
    </rPh>
    <phoneticPr fontId="1"/>
  </si>
  <si>
    <t>3台目</t>
    <rPh sb="1" eb="2">
      <t>ダイ</t>
    </rPh>
    <rPh sb="2" eb="3">
      <t>メ</t>
    </rPh>
    <phoneticPr fontId="1"/>
  </si>
  <si>
    <t>4台目</t>
    <rPh sb="1" eb="2">
      <t>ダイ</t>
    </rPh>
    <rPh sb="2" eb="3">
      <t>メ</t>
    </rPh>
    <phoneticPr fontId="1"/>
  </si>
  <si>
    <t>5台目</t>
    <rPh sb="1" eb="2">
      <t>ダイ</t>
    </rPh>
    <rPh sb="2" eb="3">
      <t>メ</t>
    </rPh>
    <phoneticPr fontId="1"/>
  </si>
  <si>
    <t>6台目</t>
    <rPh sb="1" eb="2">
      <t>ダイ</t>
    </rPh>
    <rPh sb="2" eb="3">
      <t>メ</t>
    </rPh>
    <phoneticPr fontId="1"/>
  </si>
  <si>
    <t>7台目</t>
    <rPh sb="1" eb="2">
      <t>ダイ</t>
    </rPh>
    <rPh sb="2" eb="3">
      <t>メ</t>
    </rPh>
    <phoneticPr fontId="1"/>
  </si>
  <si>
    <t>1台目</t>
    <rPh sb="1" eb="3">
      <t>ダイメ</t>
    </rPh>
    <phoneticPr fontId="1"/>
  </si>
  <si>
    <t>2台目</t>
    <rPh sb="1" eb="3">
      <t>ダイメ</t>
    </rPh>
    <phoneticPr fontId="1"/>
  </si>
  <si>
    <t>3台目</t>
    <rPh sb="1" eb="3">
      <t>ダイメ</t>
    </rPh>
    <phoneticPr fontId="1"/>
  </si>
  <si>
    <t>4台目</t>
    <rPh sb="1" eb="3">
      <t>ダイメ</t>
    </rPh>
    <phoneticPr fontId="1"/>
  </si>
  <si>
    <t>5台目</t>
    <rPh sb="1" eb="3">
      <t>ダイメ</t>
    </rPh>
    <phoneticPr fontId="1"/>
  </si>
  <si>
    <t>台数圧縮</t>
    <rPh sb="0" eb="2">
      <t>ダイスウ</t>
    </rPh>
    <rPh sb="2" eb="4">
      <t>アッシュク</t>
    </rPh>
    <phoneticPr fontId="1"/>
  </si>
  <si>
    <t>入力換算</t>
    <rPh sb="0" eb="2">
      <t>ニュウリョク</t>
    </rPh>
    <rPh sb="2" eb="4">
      <t>カンサン</t>
    </rPh>
    <phoneticPr fontId="1"/>
  </si>
  <si>
    <t>契約電力</t>
    <rPh sb="0" eb="2">
      <t>ケイヤク</t>
    </rPh>
    <rPh sb="2" eb="4">
      <t>デンリョク</t>
    </rPh>
    <phoneticPr fontId="1"/>
  </si>
  <si>
    <t>台数圧縮（合計）</t>
    <rPh sb="0" eb="2">
      <t>ダイスウ</t>
    </rPh>
    <rPh sb="2" eb="4">
      <t>アッシュク</t>
    </rPh>
    <rPh sb="5" eb="7">
      <t>ゴウケイ</t>
    </rPh>
    <phoneticPr fontId="1"/>
  </si>
  <si>
    <t>台数圧縮(容量順)</t>
    <rPh sb="0" eb="2">
      <t>ダイスウ</t>
    </rPh>
    <rPh sb="2" eb="4">
      <t>アッシュク</t>
    </rPh>
    <rPh sb="5" eb="7">
      <t>ヨウリョウ</t>
    </rPh>
    <rPh sb="7" eb="8">
      <t>ジュン</t>
    </rPh>
    <phoneticPr fontId="1"/>
  </si>
  <si>
    <t>次の14kW</t>
    <rPh sb="0" eb="1">
      <t>ツギ</t>
    </rPh>
    <phoneticPr fontId="1"/>
  </si>
  <si>
    <t>次の30kW</t>
    <rPh sb="0" eb="1">
      <t>ツギ</t>
    </rPh>
    <phoneticPr fontId="1"/>
  </si>
  <si>
    <t>6kW以下</t>
    <rPh sb="3" eb="5">
      <t>イカ</t>
    </rPh>
    <phoneticPr fontId="1"/>
  </si>
  <si>
    <t>50kwを超える</t>
    <rPh sb="5" eb="6">
      <t>コ</t>
    </rPh>
    <phoneticPr fontId="1"/>
  </si>
  <si>
    <t>容量圧縮</t>
    <rPh sb="0" eb="2">
      <t>ヨウリョウ</t>
    </rPh>
    <rPh sb="2" eb="4">
      <t>アッシュク</t>
    </rPh>
    <phoneticPr fontId="1"/>
  </si>
  <si>
    <t>お客さまがご使用になる電気機器をあらかじめ設定していただき，その総容量（入力）に一定の係数を乗じて契約電力を算定する方法です。</t>
  </si>
  <si>
    <t>契約の算定にあたっては，次の計算が必要になります。</t>
    <phoneticPr fontId="1"/>
  </si>
  <si>
    <t>ｂ．台数圧縮・・・電気機器の容量の最大の入力のものから係数をかけて圧縮します。</t>
    <phoneticPr fontId="1"/>
  </si>
  <si>
    <t>ｃ．容量圧縮・・・台数圧縮した値をさらに係数をかけて圧縮します。</t>
    <phoneticPr fontId="1"/>
  </si>
  <si>
    <t>　　　　　　　　　・ヒーター：出力（kＷ）×100％</t>
    <phoneticPr fontId="1"/>
  </si>
  <si>
    <t xml:space="preserve">　　　　　　　　　・最大の入力のものから最初の2台の入力につき100％ </t>
    <phoneticPr fontId="1"/>
  </si>
  <si>
    <t xml:space="preserve">　　　　　　　　　・次の2台の入力につき95％ </t>
    <phoneticPr fontId="1"/>
  </si>
  <si>
    <t>　　　　　　　　　・上記以外のものの入力につき90%</t>
    <phoneticPr fontId="1"/>
  </si>
  <si>
    <t>　　　　　　　　　・最初の6kＷにつき100％</t>
    <phoneticPr fontId="1"/>
  </si>
  <si>
    <t>　　　　　　　　　・次の14kＷにつき90％</t>
    <phoneticPr fontId="1"/>
  </si>
  <si>
    <t>　　　　　　　　　・次の30kＷにつき80％</t>
    <phoneticPr fontId="1"/>
  </si>
  <si>
    <t>　　　　　　　　　・50kＷをこえる部分につき70%</t>
    <phoneticPr fontId="1"/>
  </si>
  <si>
    <t>契約電力の算定方法</t>
    <phoneticPr fontId="1"/>
  </si>
  <si>
    <t>6台目</t>
    <rPh sb="1" eb="3">
      <t>ダイメ</t>
    </rPh>
    <phoneticPr fontId="1"/>
  </si>
  <si>
    <t>7台目</t>
    <rPh sb="1" eb="3">
      <t>ダイメ</t>
    </rPh>
    <phoneticPr fontId="1"/>
  </si>
  <si>
    <t>型式</t>
    <rPh sb="0" eb="2">
      <t>カタシキ</t>
    </rPh>
    <phoneticPr fontId="1"/>
  </si>
  <si>
    <t>出力（kＷ）</t>
    <rPh sb="0" eb="2">
      <t>シュツリョク</t>
    </rPh>
    <phoneticPr fontId="1"/>
  </si>
  <si>
    <t xml:space="preserve">＜入力換算について＞ </t>
    <phoneticPr fontId="1"/>
  </si>
  <si>
    <t>　　　　　　　　　・モーター：出力（kＷ）×125％</t>
    <phoneticPr fontId="1"/>
  </si>
  <si>
    <t>負荷設備契約</t>
    <phoneticPr fontId="1"/>
  </si>
  <si>
    <t>動力・負荷設備契約電力計算書</t>
    <rPh sb="0" eb="2">
      <t>ドウリョク</t>
    </rPh>
    <rPh sb="3" eb="5">
      <t>フカ</t>
    </rPh>
    <rPh sb="5" eb="7">
      <t>セツビ</t>
    </rPh>
    <rPh sb="7" eb="9">
      <t>ケイヤク</t>
    </rPh>
    <rPh sb="9" eb="11">
      <t>デンリョク</t>
    </rPh>
    <rPh sb="11" eb="14">
      <t>ケイサンショ</t>
    </rPh>
    <phoneticPr fontId="10"/>
  </si>
  <si>
    <t>1．ご契約情報を入力して下さい。</t>
    <rPh sb="3" eb="5">
      <t>ケイヤク</t>
    </rPh>
    <rPh sb="5" eb="7">
      <t>ジョウホウ</t>
    </rPh>
    <rPh sb="8" eb="10">
      <t>ニュウリョク</t>
    </rPh>
    <rPh sb="12" eb="13">
      <t>クダ</t>
    </rPh>
    <phoneticPr fontId="10"/>
  </si>
  <si>
    <t>お客さま名（ご契約名義）</t>
    <rPh sb="1" eb="2">
      <t>キャク</t>
    </rPh>
    <rPh sb="4" eb="5">
      <t>メイ</t>
    </rPh>
    <rPh sb="7" eb="9">
      <t>ケイヤク</t>
    </rPh>
    <rPh sb="9" eb="11">
      <t>メイギ</t>
    </rPh>
    <phoneticPr fontId="10"/>
  </si>
  <si>
    <t>ご使用場所（住所）</t>
    <rPh sb="6" eb="8">
      <t>ジュウショ</t>
    </rPh>
    <phoneticPr fontId="10"/>
  </si>
  <si>
    <t>２．希望する契約方式を選択して下さい。</t>
    <rPh sb="2" eb="4">
      <t>キボウ</t>
    </rPh>
    <rPh sb="6" eb="8">
      <t>ケイヤク</t>
    </rPh>
    <rPh sb="8" eb="10">
      <t>ホウシキ</t>
    </rPh>
    <rPh sb="11" eb="13">
      <t>センタク</t>
    </rPh>
    <rPh sb="15" eb="16">
      <t>クダ</t>
    </rPh>
    <phoneticPr fontId="10"/>
  </si>
  <si>
    <t>電気工事申込書 兼 委任状、電気工事申込用紙、負荷設備の容量がわかる仕様書</t>
    <phoneticPr fontId="1"/>
  </si>
  <si>
    <t>　　　※モーターとヒーターで入力換算が異なるためご注意ください。</t>
    <rPh sb="14" eb="16">
      <t>ニュウリョク</t>
    </rPh>
    <rPh sb="16" eb="18">
      <t>カンサン</t>
    </rPh>
    <rPh sb="19" eb="20">
      <t>コト</t>
    </rPh>
    <rPh sb="25" eb="27">
      <t>チュウイ</t>
    </rPh>
    <phoneticPr fontId="1"/>
  </si>
  <si>
    <t>機器名称</t>
    <rPh sb="0" eb="2">
      <t>キキ</t>
    </rPh>
    <rPh sb="2" eb="4">
      <t>メイショウ</t>
    </rPh>
    <phoneticPr fontId="1"/>
  </si>
  <si>
    <t>□　負荷設備契約</t>
    <phoneticPr fontId="1"/>
  </si>
  <si>
    <t>□　主開閉器契約</t>
    <phoneticPr fontId="1"/>
  </si>
  <si>
    <t>　A</t>
    <phoneticPr fontId="1"/>
  </si>
  <si>
    <t>kＷ</t>
    <phoneticPr fontId="1"/>
  </si>
  <si>
    <t>8台目</t>
    <rPh sb="1" eb="2">
      <t>ダイ</t>
    </rPh>
    <rPh sb="2" eb="3">
      <t>メ</t>
    </rPh>
    <phoneticPr fontId="1"/>
  </si>
  <si>
    <t>9台目</t>
    <rPh sb="1" eb="2">
      <t>ダイ</t>
    </rPh>
    <rPh sb="2" eb="3">
      <t>メ</t>
    </rPh>
    <phoneticPr fontId="1"/>
  </si>
  <si>
    <t>10台目</t>
    <rPh sb="2" eb="3">
      <t>ダイ</t>
    </rPh>
    <rPh sb="3" eb="4">
      <t>メ</t>
    </rPh>
    <phoneticPr fontId="1"/>
  </si>
  <si>
    <t>8台目</t>
    <rPh sb="1" eb="3">
      <t>ダイメ</t>
    </rPh>
    <phoneticPr fontId="1"/>
  </si>
  <si>
    <t>9台目</t>
    <rPh sb="1" eb="3">
      <t>ダイメ</t>
    </rPh>
    <phoneticPr fontId="1"/>
  </si>
  <si>
    <t>10台目</t>
    <rPh sb="2" eb="4">
      <t>ダイメ</t>
    </rPh>
    <phoneticPr fontId="1"/>
  </si>
  <si>
    <t>４．以下の種類と一緒に京葉ガスに提出してください。</t>
    <phoneticPr fontId="10"/>
  </si>
  <si>
    <t>モーター（誘導電動機）</t>
    <rPh sb="5" eb="7">
      <t>ユウドウ</t>
    </rPh>
    <rPh sb="7" eb="10">
      <t>デンドウキ</t>
    </rPh>
    <phoneticPr fontId="1"/>
  </si>
  <si>
    <t>ヒーター（電熱装置）他</t>
    <rPh sb="5" eb="7">
      <t>デンネツ</t>
    </rPh>
    <rPh sb="7" eb="9">
      <t>ソウチ</t>
    </rPh>
    <rPh sb="10" eb="11">
      <t>ホカ</t>
    </rPh>
    <phoneticPr fontId="1"/>
  </si>
  <si>
    <t>３相ルームエアコンおよび業務用エアコンは、定格消費電力を換算容量（100％）といたします。</t>
    <phoneticPr fontId="1"/>
  </si>
  <si>
    <t>負荷設備が３相誘導電動機（モーター）の場合、入力換算容量は、出力値に125％を乗じて算定いたします。</t>
    <phoneticPr fontId="1"/>
  </si>
  <si>
    <t>「電気用品安全法」の対象となる電気機器は、１セットの電気機器の定格消費電力を換算容量（100％）といたします。</t>
    <phoneticPr fontId="1"/>
  </si>
  <si>
    <t>電熱器（ヒーター）の場合は、出力数値を入力換算値（100％）といたします。</t>
    <phoneticPr fontId="1"/>
  </si>
  <si>
    <t>換算容量</t>
    <rPh sb="0" eb="2">
      <t>カンサン</t>
    </rPh>
    <rPh sb="2" eb="4">
      <t>ヨウリョウ</t>
    </rPh>
    <phoneticPr fontId="1"/>
  </si>
  <si>
    <t>　　　※７台以上の場合はM列のグループ化を解除してください。</t>
    <phoneticPr fontId="1"/>
  </si>
  <si>
    <t>出力・消費電力
（kＷ）</t>
    <rPh sb="0" eb="2">
      <t>シュツリョク</t>
    </rPh>
    <rPh sb="3" eb="5">
      <t>ショウヒ</t>
    </rPh>
    <rPh sb="5" eb="7">
      <t>デンリョク</t>
    </rPh>
    <phoneticPr fontId="1"/>
  </si>
  <si>
    <t>　　　赤枠にモーター、ヒーターそれぞれの容量が大きい順に機器名称、型式、出力もしくは消費電力を入力してください。</t>
    <rPh sb="28" eb="30">
      <t>キキ</t>
    </rPh>
    <rPh sb="30" eb="32">
      <t>メイショウ</t>
    </rPh>
    <rPh sb="42" eb="44">
      <t>ショウヒ</t>
    </rPh>
    <rPh sb="44" eb="46">
      <t>デンリョク</t>
    </rPh>
    <phoneticPr fontId="1"/>
  </si>
  <si>
    <t>　　　※エアコン等、冷房・暖房など異なる消費電力がある場合は消費電力の大きい方を入力してください。</t>
    <rPh sb="8" eb="9">
      <t>トウ</t>
    </rPh>
    <rPh sb="30" eb="32">
      <t>ショウヒ</t>
    </rPh>
    <rPh sb="32" eb="34">
      <t>デンリョク</t>
    </rPh>
    <phoneticPr fontId="1"/>
  </si>
  <si>
    <t>※主開閉器の容量を入力して下さい。契約電力は自動計算されます。</t>
    <rPh sb="17" eb="19">
      <t>ケイヤク</t>
    </rPh>
    <rPh sb="19" eb="21">
      <t>デンリョク</t>
    </rPh>
    <rPh sb="22" eb="24">
      <t>ジドウ</t>
    </rPh>
    <rPh sb="24" eb="26">
      <t>ケイサン</t>
    </rPh>
    <phoneticPr fontId="1"/>
  </si>
  <si>
    <r>
      <t>３．負荷設備をすべて入力して下さい。※</t>
    </r>
    <r>
      <rPr>
        <b/>
        <sz val="28"/>
        <color indexed="8"/>
        <rFont val="ＭＳ Ｐゴシック"/>
        <family val="3"/>
        <charset val="128"/>
      </rPr>
      <t>主開閉器契約の場合は入力不要です。</t>
    </r>
    <rPh sb="2" eb="4">
      <t>フカ</t>
    </rPh>
    <rPh sb="4" eb="6">
      <t>セツビ</t>
    </rPh>
    <rPh sb="10" eb="12">
      <t>ニュウリョク</t>
    </rPh>
    <rPh sb="14" eb="15">
      <t>クダ</t>
    </rPh>
    <rPh sb="19" eb="20">
      <t>シュ</t>
    </rPh>
    <rPh sb="20" eb="23">
      <t>カイヘイキ</t>
    </rPh>
    <rPh sb="23" eb="25">
      <t>ケイヤク</t>
    </rPh>
    <rPh sb="26" eb="28">
      <t>バアイ</t>
    </rPh>
    <rPh sb="29" eb="31">
      <t>ニュウリョク</t>
    </rPh>
    <rPh sb="31" eb="33">
      <t>フヨウ</t>
    </rPh>
    <phoneticPr fontId="10"/>
  </si>
  <si>
    <t>※契約電力は自動計算されます。</t>
    <rPh sb="1" eb="3">
      <t>ケイヤク</t>
    </rPh>
    <rPh sb="3" eb="5">
      <t>デンリョク</t>
    </rPh>
    <rPh sb="6" eb="8">
      <t>ジドウ</t>
    </rPh>
    <rPh sb="8" eb="10">
      <t>ケイサン</t>
    </rPh>
    <phoneticPr fontId="1"/>
  </si>
  <si>
    <t>ａ．入力換算・・・電気機器の容量は機器の入力値によって算定します。「出力」で表示されているものをモーター・ヒーターで換算します。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</si>
</sst>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 "/>
    <numFmt numFmtId="178" formatCode="0.00_ "/>
  </numFmts>
  <fonts count="26" x14ac:knownFonts="1">
    <font>
      <sz val="11"/>
      <color theme="1"/>
      <name val="游ゴシック"/>
      <family val="2"/>
      <scheme val="minor"/>
    </font>
    <font>
      <sz val="6"/>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b/>
      <sz val="12"/>
      <color rgb="FFFF0000"/>
      <name val="游ゴシック"/>
      <family val="3"/>
      <charset val="128"/>
      <scheme val="minor"/>
    </font>
    <font>
      <sz val="24"/>
      <name val="游ゴシック"/>
      <family val="3"/>
      <charset val="128"/>
      <scheme val="minor"/>
    </font>
    <font>
      <sz val="12"/>
      <color theme="1"/>
      <name val="游ゴシック"/>
      <family val="3"/>
      <charset val="128"/>
      <scheme val="minor"/>
    </font>
    <font>
      <sz val="16"/>
      <color theme="1"/>
      <name val="游ゴシック"/>
      <family val="3"/>
      <charset val="128"/>
      <scheme val="minor"/>
    </font>
    <font>
      <sz val="14"/>
      <color theme="1"/>
      <name val="游ゴシック"/>
      <family val="3"/>
      <charset val="128"/>
      <scheme val="minor"/>
    </font>
    <font>
      <sz val="6"/>
      <name val="ＭＳ Ｐゴシック"/>
      <family val="3"/>
      <charset val="128"/>
    </font>
    <font>
      <b/>
      <sz val="24"/>
      <name val="游ゴシック"/>
      <family val="3"/>
      <charset val="128"/>
      <scheme val="minor"/>
    </font>
    <font>
      <b/>
      <sz val="20"/>
      <name val="游ゴシック"/>
      <family val="3"/>
      <charset val="128"/>
      <scheme val="minor"/>
    </font>
    <font>
      <sz val="20"/>
      <color theme="1"/>
      <name val="游ゴシック"/>
      <family val="3"/>
      <charset val="128"/>
      <scheme val="minor"/>
    </font>
    <font>
      <sz val="20"/>
      <name val="游ゴシック"/>
      <family val="3"/>
      <charset val="128"/>
      <scheme val="minor"/>
    </font>
    <font>
      <b/>
      <sz val="26"/>
      <name val="游ゴシック"/>
      <family val="3"/>
      <charset val="128"/>
      <scheme val="minor"/>
    </font>
    <font>
      <b/>
      <sz val="28"/>
      <name val="游ゴシック"/>
      <family val="3"/>
      <charset val="128"/>
      <scheme val="minor"/>
    </font>
    <font>
      <b/>
      <sz val="36"/>
      <name val="游ゴシック"/>
      <family val="3"/>
      <charset val="128"/>
      <scheme val="minor"/>
    </font>
    <font>
      <sz val="24"/>
      <color theme="1"/>
      <name val="游ゴシック"/>
      <family val="3"/>
      <charset val="128"/>
      <scheme val="minor"/>
    </font>
    <font>
      <b/>
      <sz val="30"/>
      <name val="游ゴシック"/>
      <family val="3"/>
      <charset val="128"/>
      <scheme val="minor"/>
    </font>
    <font>
      <sz val="30"/>
      <color theme="1"/>
      <name val="游ゴシック"/>
      <family val="3"/>
      <charset val="128"/>
      <scheme val="minor"/>
    </font>
    <font>
      <b/>
      <sz val="28"/>
      <color indexed="8"/>
      <name val="游ゴシック"/>
      <family val="3"/>
      <charset val="128"/>
      <scheme val="minor"/>
    </font>
    <font>
      <b/>
      <sz val="28"/>
      <color indexed="8"/>
      <name val="ＭＳ Ｐゴシック"/>
      <family val="3"/>
      <charset val="128"/>
    </font>
    <font>
      <b/>
      <sz val="28"/>
      <color theme="1"/>
      <name val="游ゴシック"/>
      <family val="3"/>
      <charset val="128"/>
      <scheme val="minor"/>
    </font>
    <font>
      <b/>
      <sz val="28"/>
      <color rgb="FFFF0000"/>
      <name val="游ゴシック"/>
      <family val="3"/>
      <charset val="128"/>
      <scheme val="minor"/>
    </font>
    <font>
      <sz val="36"/>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ck">
        <color rgb="FFFF0000"/>
      </left>
      <right style="thick">
        <color rgb="FFFF0000"/>
      </right>
      <top style="thick">
        <color rgb="FFFF0000"/>
      </top>
      <bottom style="thick">
        <color rgb="FFFF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ck">
        <color rgb="FFFF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n">
        <color auto="1"/>
      </left>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top style="dashed">
        <color auto="1"/>
      </top>
      <bottom/>
      <diagonal/>
    </border>
    <border>
      <left style="thin">
        <color indexed="64"/>
      </left>
      <right/>
      <top style="thick">
        <color rgb="FFFF0000"/>
      </top>
      <bottom style="thin">
        <color indexed="64"/>
      </bottom>
      <diagonal/>
    </border>
    <border>
      <left style="thin">
        <color auto="1"/>
      </left>
      <right/>
      <top style="thin">
        <color auto="1"/>
      </top>
      <bottom style="thick">
        <color rgb="FFFF0000"/>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auto="1"/>
      </top>
      <bottom style="thick">
        <color rgb="FFFF0000"/>
      </bottom>
      <diagonal/>
    </border>
    <border>
      <left style="thin">
        <color theme="1"/>
      </left>
      <right style="thin">
        <color theme="1"/>
      </right>
      <top style="thick">
        <color rgb="FFFF0000"/>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auto="1"/>
      </top>
      <bottom style="thick">
        <color rgb="FFFF0000"/>
      </bottom>
      <diagonal/>
    </border>
    <border>
      <left/>
      <right style="thin">
        <color indexed="64"/>
      </right>
      <top/>
      <bottom/>
      <diagonal/>
    </border>
    <border>
      <left style="medium">
        <color indexed="64"/>
      </left>
      <right/>
      <top style="medium">
        <color indexed="64"/>
      </top>
      <bottom style="medium">
        <color indexed="64"/>
      </bottom>
      <diagonal/>
    </border>
    <border>
      <left style="thin">
        <color auto="1"/>
      </left>
      <right style="medium">
        <color auto="1"/>
      </right>
      <top style="medium">
        <color auto="1"/>
      </top>
      <bottom style="medium">
        <color auto="1"/>
      </bottom>
      <diagonal/>
    </border>
    <border>
      <left/>
      <right/>
      <top style="medium">
        <color indexed="64"/>
      </top>
      <bottom style="medium">
        <color indexed="64"/>
      </bottom>
      <diagonal/>
    </border>
  </borders>
  <cellStyleXfs count="2">
    <xf numFmtId="0" fontId="0" fillId="0" borderId="0"/>
    <xf numFmtId="0" fontId="4" fillId="0" borderId="0">
      <alignment vertical="center"/>
    </xf>
  </cellStyleXfs>
  <cellXfs count="124">
    <xf numFmtId="0" fontId="0" fillId="0" borderId="0" xfId="0"/>
    <xf numFmtId="0" fontId="2" fillId="0" borderId="0" xfId="0" applyFont="1"/>
    <xf numFmtId="9" fontId="0" fillId="0" borderId="0" xfId="0" applyNumberFormat="1"/>
    <xf numFmtId="0" fontId="3" fillId="0" borderId="0" xfId="0" applyFont="1"/>
    <xf numFmtId="0" fontId="2" fillId="3" borderId="2" xfId="0" applyFont="1" applyFill="1" applyBorder="1"/>
    <xf numFmtId="0" fontId="2" fillId="3" borderId="3" xfId="0" applyFont="1" applyFill="1" applyBorder="1"/>
    <xf numFmtId="0" fontId="4" fillId="0" borderId="0" xfId="0" applyFont="1"/>
    <xf numFmtId="0" fontId="4" fillId="3" borderId="3" xfId="0" applyFont="1" applyFill="1" applyBorder="1"/>
    <xf numFmtId="0" fontId="4" fillId="3" borderId="4" xfId="0" applyFont="1" applyFill="1" applyBorder="1"/>
    <xf numFmtId="0" fontId="5"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Fill="1" applyAlignment="1">
      <alignment vertical="center"/>
    </xf>
    <xf numFmtId="176" fontId="9" fillId="0" borderId="0" xfId="0" applyNumberFormat="1" applyFont="1" applyAlignment="1">
      <alignment vertical="center"/>
    </xf>
    <xf numFmtId="0" fontId="9"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protection hidden="1"/>
    </xf>
    <xf numFmtId="0" fontId="4" fillId="0" borderId="0" xfId="1" applyFont="1" applyBorder="1" applyProtection="1">
      <alignment vertical="center"/>
      <protection hidden="1"/>
    </xf>
    <xf numFmtId="0" fontId="11" fillId="0" borderId="0" xfId="1" applyFont="1" applyFill="1" applyBorder="1" applyAlignment="1" applyProtection="1">
      <alignment horizontal="center" vertical="center"/>
      <protection hidden="1"/>
    </xf>
    <xf numFmtId="0" fontId="4" fillId="0" borderId="0" xfId="0" applyFont="1" applyFill="1" applyAlignment="1" applyProtection="1">
      <alignment vertical="center"/>
      <protection hidden="1"/>
    </xf>
    <xf numFmtId="0" fontId="7" fillId="0" borderId="0" xfId="1" applyFont="1" applyBorder="1" applyAlignment="1" applyProtection="1">
      <alignment horizontal="center" vertical="center"/>
      <protection hidden="1"/>
    </xf>
    <xf numFmtId="0" fontId="12" fillId="0" borderId="0" xfId="1" applyFont="1" applyFill="1" applyBorder="1" applyAlignment="1" applyProtection="1">
      <alignment horizontal="left" vertical="center"/>
      <protection hidden="1"/>
    </xf>
    <xf numFmtId="0" fontId="13" fillId="0" borderId="0" xfId="0" applyFont="1" applyAlignment="1">
      <alignment vertical="center"/>
    </xf>
    <xf numFmtId="0" fontId="6" fillId="0" borderId="0" xfId="0" applyFont="1" applyFill="1" applyBorder="1" applyAlignment="1">
      <alignment horizontal="center" vertical="center"/>
    </xf>
    <xf numFmtId="177" fontId="8" fillId="0" borderId="0" xfId="0" applyNumberFormat="1" applyFont="1" applyFill="1" applyBorder="1" applyAlignment="1">
      <alignment horizontal="right" vertical="center"/>
    </xf>
    <xf numFmtId="177" fontId="4" fillId="0" borderId="0" xfId="0" applyNumberFormat="1" applyFont="1" applyFill="1" applyAlignment="1">
      <alignment vertical="center"/>
    </xf>
    <xf numFmtId="0" fontId="4" fillId="0" borderId="0" xfId="0" applyFont="1" applyFill="1" applyAlignment="1">
      <alignment vertical="center"/>
    </xf>
    <xf numFmtId="176" fontId="9" fillId="0" borderId="0" xfId="0" applyNumberFormat="1" applyFont="1" applyFill="1" applyAlignment="1">
      <alignment vertical="center"/>
    </xf>
    <xf numFmtId="0" fontId="13" fillId="4" borderId="11" xfId="0" applyFont="1" applyFill="1" applyBorder="1" applyAlignment="1">
      <alignment horizontal="center" vertical="center"/>
    </xf>
    <xf numFmtId="0" fontId="13" fillId="4" borderId="7" xfId="0" applyFont="1" applyFill="1" applyBorder="1" applyAlignment="1">
      <alignment horizontal="center" vertical="center"/>
    </xf>
    <xf numFmtId="0" fontId="13" fillId="5" borderId="7" xfId="0" applyFont="1" applyFill="1" applyBorder="1" applyAlignment="1">
      <alignment horizontal="center" vertical="center"/>
    </xf>
    <xf numFmtId="0" fontId="20" fillId="0" borderId="0" xfId="0" applyFont="1" applyAlignment="1" applyProtection="1">
      <alignment vertical="center"/>
      <protection hidden="1"/>
    </xf>
    <xf numFmtId="0" fontId="15" fillId="0" borderId="0" xfId="1" applyFont="1" applyFill="1" applyBorder="1" applyAlignment="1" applyProtection="1">
      <alignment vertical="center"/>
      <protection hidden="1"/>
    </xf>
    <xf numFmtId="0" fontId="13" fillId="0" borderId="29" xfId="0" applyFont="1" applyFill="1" applyBorder="1" applyAlignment="1">
      <alignment horizontal="center" vertical="center"/>
    </xf>
    <xf numFmtId="176" fontId="4" fillId="0" borderId="29" xfId="0" applyNumberFormat="1" applyFont="1" applyFill="1" applyBorder="1" applyAlignment="1">
      <alignment vertical="center"/>
    </xf>
    <xf numFmtId="0" fontId="19" fillId="0" borderId="0" xfId="1" applyFont="1" applyFill="1" applyBorder="1" applyAlignment="1" applyProtection="1">
      <alignment vertical="center"/>
      <protection hidden="1"/>
    </xf>
    <xf numFmtId="0" fontId="13" fillId="0" borderId="13" xfId="0" applyFont="1" applyFill="1" applyBorder="1" applyAlignment="1">
      <alignment horizontal="center" vertical="center"/>
    </xf>
    <xf numFmtId="0" fontId="21" fillId="0" borderId="0" xfId="1" applyFont="1" applyBorder="1" applyProtection="1">
      <alignment vertical="center"/>
      <protection hidden="1"/>
    </xf>
    <xf numFmtId="0" fontId="16" fillId="0" borderId="0" xfId="1" applyFont="1" applyFill="1" applyBorder="1" applyAlignment="1" applyProtection="1">
      <alignment vertical="center"/>
      <protection hidden="1"/>
    </xf>
    <xf numFmtId="0" fontId="16" fillId="0" borderId="0" xfId="1" applyFont="1" applyFill="1" applyBorder="1" applyAlignment="1" applyProtection="1">
      <alignment horizontal="left" vertical="center"/>
      <protection hidden="1"/>
    </xf>
    <xf numFmtId="0" fontId="16" fillId="0" borderId="0" xfId="1" applyFont="1" applyFill="1" applyBorder="1" applyAlignment="1" applyProtection="1">
      <alignment horizontal="left"/>
      <protection hidden="1"/>
    </xf>
    <xf numFmtId="0" fontId="18" fillId="0" borderId="0" xfId="0" applyFont="1" applyAlignment="1">
      <alignment vertical="center"/>
    </xf>
    <xf numFmtId="176" fontId="18" fillId="0" borderId="30" xfId="0" applyNumberFormat="1" applyFont="1" applyBorder="1" applyAlignment="1">
      <alignment vertical="center"/>
    </xf>
    <xf numFmtId="0" fontId="18" fillId="0" borderId="30" xfId="0" applyFont="1" applyBorder="1" applyAlignment="1">
      <alignment vertical="center"/>
    </xf>
    <xf numFmtId="0" fontId="16" fillId="0" borderId="0" xfId="1" applyFont="1" applyFill="1" applyBorder="1" applyAlignment="1" applyProtection="1">
      <alignment horizontal="left" vertical="center"/>
      <protection hidden="1"/>
    </xf>
    <xf numFmtId="0" fontId="24" fillId="0" borderId="0" xfId="0" applyFont="1" applyAlignment="1">
      <alignment vertical="center"/>
    </xf>
    <xf numFmtId="176" fontId="4" fillId="0" borderId="0" xfId="0" applyNumberFormat="1" applyFont="1" applyFill="1" applyBorder="1" applyAlignment="1">
      <alignment vertical="center"/>
    </xf>
    <xf numFmtId="176" fontId="4" fillId="0" borderId="39" xfId="0" applyNumberFormat="1" applyFont="1" applyFill="1" applyBorder="1" applyAlignment="1">
      <alignment vertical="center"/>
    </xf>
    <xf numFmtId="0" fontId="16" fillId="4" borderId="13" xfId="0" applyFont="1" applyFill="1" applyBorder="1" applyAlignment="1">
      <alignment vertical="center"/>
    </xf>
    <xf numFmtId="0" fontId="16" fillId="4" borderId="10" xfId="0" applyFont="1" applyFill="1" applyBorder="1" applyAlignment="1">
      <alignment vertical="center"/>
    </xf>
    <xf numFmtId="0" fontId="16" fillId="5" borderId="13" xfId="0" applyFont="1" applyFill="1" applyBorder="1" applyAlignment="1">
      <alignment vertical="center"/>
    </xf>
    <xf numFmtId="0" fontId="16" fillId="5" borderId="10" xfId="0" applyFont="1" applyFill="1" applyBorder="1" applyAlignment="1">
      <alignment vertical="center"/>
    </xf>
    <xf numFmtId="0" fontId="12" fillId="0" borderId="0" xfId="1" applyFont="1" applyFill="1" applyBorder="1" applyAlignment="1" applyProtection="1">
      <alignment vertical="center"/>
      <protection hidden="1"/>
    </xf>
    <xf numFmtId="0" fontId="13" fillId="0" borderId="14" xfId="0" applyFont="1" applyFill="1" applyBorder="1" applyAlignment="1" applyProtection="1">
      <alignment horizontal="center" vertical="center" shrinkToFit="1"/>
      <protection locked="0"/>
    </xf>
    <xf numFmtId="0" fontId="13" fillId="0" borderId="15" xfId="0" applyFont="1" applyFill="1" applyBorder="1" applyAlignment="1" applyProtection="1">
      <alignment horizontal="center" vertical="center" shrinkToFit="1"/>
      <protection locked="0"/>
    </xf>
    <xf numFmtId="0" fontId="13" fillId="0" borderId="16" xfId="0" applyFont="1" applyFill="1" applyBorder="1" applyAlignment="1" applyProtection="1">
      <alignment horizontal="center" vertical="center" shrinkToFit="1"/>
      <protection locked="0"/>
    </xf>
    <xf numFmtId="0" fontId="13" fillId="0" borderId="31" xfId="0" applyFont="1" applyFill="1" applyBorder="1" applyAlignment="1" applyProtection="1">
      <alignment horizontal="center" vertical="center" shrinkToFit="1"/>
      <protection locked="0"/>
    </xf>
    <xf numFmtId="0" fontId="13" fillId="0" borderId="36" xfId="0" applyFont="1" applyFill="1" applyBorder="1" applyAlignment="1" applyProtection="1">
      <alignment horizontal="center" vertical="center" shrinkToFit="1"/>
      <protection locked="0"/>
    </xf>
    <xf numFmtId="0" fontId="13" fillId="0" borderId="33" xfId="0" applyFont="1" applyFill="1" applyBorder="1" applyAlignment="1" applyProtection="1">
      <alignment horizontal="center" vertical="center" shrinkToFit="1"/>
      <protection locked="0"/>
    </xf>
    <xf numFmtId="0" fontId="13" fillId="0" borderId="17" xfId="0"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center" vertical="center" shrinkToFit="1"/>
      <protection locked="0"/>
    </xf>
    <xf numFmtId="0" fontId="13" fillId="0" borderId="6" xfId="0" applyFont="1" applyFill="1" applyBorder="1" applyAlignment="1" applyProtection="1">
      <alignment horizontal="center" vertical="center" shrinkToFit="1"/>
      <protection locked="0"/>
    </xf>
    <xf numFmtId="0" fontId="13" fillId="0" borderId="37" xfId="0" applyFont="1" applyFill="1" applyBorder="1" applyAlignment="1" applyProtection="1">
      <alignment horizontal="center" vertical="center" shrinkToFit="1"/>
      <protection locked="0"/>
    </xf>
    <xf numFmtId="0" fontId="13" fillId="0" borderId="34" xfId="0" applyFont="1" applyFill="1" applyBorder="1" applyAlignment="1" applyProtection="1">
      <alignment horizontal="center" vertical="center" shrinkToFit="1"/>
      <protection locked="0"/>
    </xf>
    <xf numFmtId="178" fontId="13" fillId="0" borderId="19" xfId="0" applyNumberFormat="1" applyFont="1" applyFill="1" applyBorder="1" applyAlignment="1" applyProtection="1">
      <alignment vertical="center" shrinkToFit="1"/>
      <protection locked="0"/>
    </xf>
    <xf numFmtId="178" fontId="13" fillId="0" borderId="9" xfId="0" applyNumberFormat="1" applyFont="1" applyFill="1" applyBorder="1" applyAlignment="1" applyProtection="1">
      <alignment vertical="center" shrinkToFit="1"/>
      <protection locked="0"/>
    </xf>
    <xf numFmtId="178" fontId="13" fillId="0" borderId="20" xfId="0" applyNumberFormat="1" applyFont="1" applyFill="1" applyBorder="1" applyAlignment="1" applyProtection="1">
      <alignment vertical="center" shrinkToFit="1"/>
      <protection locked="0"/>
    </xf>
    <xf numFmtId="178" fontId="13" fillId="0" borderId="32" xfId="0" applyNumberFormat="1" applyFont="1" applyFill="1" applyBorder="1" applyAlignment="1" applyProtection="1">
      <alignment vertical="center" shrinkToFit="1"/>
      <protection locked="0"/>
    </xf>
    <xf numFmtId="178" fontId="13" fillId="0" borderId="38" xfId="0" applyNumberFormat="1" applyFont="1" applyFill="1" applyBorder="1" applyAlignment="1" applyProtection="1">
      <alignment vertical="center" shrinkToFit="1"/>
      <protection locked="0"/>
    </xf>
    <xf numFmtId="178" fontId="13" fillId="0" borderId="35" xfId="0" applyNumberFormat="1" applyFont="1" applyFill="1" applyBorder="1" applyAlignment="1" applyProtection="1">
      <alignment vertical="center" shrinkToFit="1"/>
      <protection locked="0"/>
    </xf>
    <xf numFmtId="176" fontId="13" fillId="6" borderId="1" xfId="0" applyNumberFormat="1" applyFont="1" applyFill="1" applyBorder="1" applyAlignment="1" applyProtection="1">
      <alignment vertical="center"/>
      <protection locked="0"/>
    </xf>
    <xf numFmtId="0" fontId="13" fillId="0" borderId="0" xfId="0" applyFont="1" applyFill="1" applyAlignment="1" applyProtection="1">
      <alignment vertical="center"/>
      <protection locked="0"/>
    </xf>
    <xf numFmtId="176" fontId="13" fillId="6" borderId="10" xfId="0" applyNumberFormat="1" applyFont="1" applyFill="1" applyBorder="1" applyAlignment="1" applyProtection="1">
      <alignment vertical="center"/>
      <protection locked="0"/>
    </xf>
    <xf numFmtId="0" fontId="13" fillId="0" borderId="0" xfId="0" applyFont="1" applyAlignment="1" applyProtection="1">
      <alignment vertical="center"/>
      <protection locked="0"/>
    </xf>
    <xf numFmtId="176" fontId="13" fillId="0" borderId="0" xfId="0" applyNumberFormat="1" applyFont="1" applyAlignment="1" applyProtection="1">
      <alignment vertical="center"/>
      <protection locked="0"/>
    </xf>
    <xf numFmtId="176" fontId="13" fillId="6" borderId="11" xfId="0" applyNumberFormat="1" applyFont="1" applyFill="1" applyBorder="1" applyAlignment="1" applyProtection="1">
      <alignment vertical="center"/>
      <protection locked="0"/>
    </xf>
    <xf numFmtId="178" fontId="13" fillId="0" borderId="12" xfId="0" applyNumberFormat="1" applyFont="1" applyFill="1" applyBorder="1" applyAlignment="1" applyProtection="1">
      <alignment vertical="center"/>
      <protection locked="0"/>
    </xf>
    <xf numFmtId="178" fontId="13" fillId="0" borderId="8" xfId="0" applyNumberFormat="1"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16" fillId="0" borderId="5" xfId="1" applyFont="1" applyFill="1" applyBorder="1" applyAlignment="1" applyProtection="1">
      <alignment horizontal="right" vertical="center"/>
      <protection locked="0"/>
    </xf>
    <xf numFmtId="177" fontId="23" fillId="2" borderId="41" xfId="0" applyNumberFormat="1" applyFont="1" applyFill="1" applyBorder="1" applyAlignment="1">
      <alignment horizontal="right" vertical="center"/>
    </xf>
    <xf numFmtId="0" fontId="16" fillId="0" borderId="40" xfId="0" applyFont="1" applyBorder="1" applyAlignment="1">
      <alignment vertical="center"/>
    </xf>
    <xf numFmtId="0" fontId="16" fillId="0" borderId="0" xfId="0" applyFont="1" applyBorder="1" applyAlignment="1">
      <alignment horizontal="left" vertical="center"/>
    </xf>
    <xf numFmtId="0" fontId="16" fillId="0" borderId="0" xfId="0" applyFont="1" applyFill="1" applyBorder="1" applyAlignment="1">
      <alignment horizontal="center" vertical="center"/>
    </xf>
    <xf numFmtId="177" fontId="23" fillId="0" borderId="0" xfId="0" applyNumberFormat="1" applyFont="1" applyFill="1" applyBorder="1" applyAlignment="1">
      <alignment horizontal="right" vertical="center"/>
    </xf>
    <xf numFmtId="0" fontId="18" fillId="0" borderId="0" xfId="0" applyFont="1" applyBorder="1" applyAlignment="1">
      <alignment horizontal="left" vertical="center"/>
    </xf>
    <xf numFmtId="0" fontId="25" fillId="0" borderId="25" xfId="1" applyFont="1" applyBorder="1" applyAlignment="1" applyProtection="1">
      <alignment horizontal="left" vertical="center"/>
      <protection locked="0"/>
    </xf>
    <xf numFmtId="0" fontId="25" fillId="0" borderId="26" xfId="1" applyFont="1" applyBorder="1" applyAlignment="1" applyProtection="1">
      <alignment horizontal="left" vertical="center"/>
      <protection locked="0"/>
    </xf>
    <xf numFmtId="0" fontId="25" fillId="0" borderId="27" xfId="1" applyFont="1" applyBorder="1" applyAlignment="1" applyProtection="1">
      <alignment horizontal="left" vertical="center"/>
      <protection locked="0"/>
    </xf>
    <xf numFmtId="0" fontId="16" fillId="0" borderId="0" xfId="0" applyFont="1" applyBorder="1" applyAlignment="1">
      <alignment horizontal="left" vertical="center"/>
    </xf>
    <xf numFmtId="0" fontId="13" fillId="6" borderId="6" xfId="0" applyFont="1" applyFill="1" applyBorder="1" applyAlignment="1" applyProtection="1">
      <alignment horizontal="center" vertical="center"/>
      <protection locked="0"/>
    </xf>
    <xf numFmtId="0" fontId="13" fillId="6" borderId="1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6" fillId="0" borderId="40" xfId="0" applyFont="1" applyBorder="1" applyAlignment="1">
      <alignment horizontal="center" vertical="center"/>
    </xf>
    <xf numFmtId="0" fontId="16" fillId="0" borderId="42" xfId="0" applyFont="1" applyBorder="1" applyAlignment="1">
      <alignment horizontal="center" vertical="center"/>
    </xf>
    <xf numFmtId="0" fontId="18" fillId="0" borderId="0" xfId="0" applyFont="1" applyBorder="1" applyAlignment="1">
      <alignment horizontal="left" vertical="center" wrapText="1"/>
    </xf>
    <xf numFmtId="0" fontId="16" fillId="5" borderId="6" xfId="0" applyFont="1" applyFill="1" applyBorder="1" applyAlignment="1">
      <alignment horizontal="center" vertical="center"/>
    </xf>
    <xf numFmtId="0" fontId="16" fillId="5" borderId="13" xfId="0" applyFont="1" applyFill="1" applyBorder="1" applyAlignment="1">
      <alignment horizontal="center" vertical="center"/>
    </xf>
    <xf numFmtId="0" fontId="16" fillId="5" borderId="10" xfId="0" applyFont="1" applyFill="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6" xfId="0" applyFont="1" applyBorder="1" applyAlignment="1">
      <alignment horizontal="center" vertical="center" wrapText="1"/>
    </xf>
    <xf numFmtId="0" fontId="13" fillId="0" borderId="6"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2" fillId="0" borderId="21" xfId="0" applyFont="1" applyBorder="1" applyAlignment="1">
      <alignment horizontal="center" vertical="center" wrapText="1"/>
    </xf>
    <xf numFmtId="0" fontId="12" fillId="0" borderId="11" xfId="0" applyFont="1" applyBorder="1" applyAlignment="1">
      <alignment horizontal="center" vertical="center" wrapText="1"/>
    </xf>
    <xf numFmtId="9" fontId="12" fillId="0" borderId="28"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3" fillId="0" borderId="6" xfId="0" applyFont="1" applyBorder="1" applyAlignment="1">
      <alignment horizontal="center" vertical="center"/>
    </xf>
    <xf numFmtId="0" fontId="13" fillId="0" borderId="34" xfId="0" applyFont="1" applyBorder="1" applyAlignment="1">
      <alignment horizontal="center" vertical="center"/>
    </xf>
    <xf numFmtId="0" fontId="17" fillId="0" borderId="0" xfId="1" applyFont="1" applyFill="1" applyBorder="1" applyAlignment="1" applyProtection="1">
      <alignment horizontal="center" vertical="center"/>
      <protection hidden="1"/>
    </xf>
    <xf numFmtId="0" fontId="18" fillId="0" borderId="22" xfId="1" applyFont="1" applyBorder="1" applyAlignment="1" applyProtection="1">
      <alignment horizontal="center" vertical="center"/>
      <protection hidden="1"/>
    </xf>
    <xf numFmtId="0" fontId="18" fillId="0" borderId="23" xfId="1" applyFont="1" applyBorder="1" applyAlignment="1" applyProtection="1">
      <alignment horizontal="center" vertical="center"/>
      <protection hidden="1"/>
    </xf>
    <xf numFmtId="0" fontId="18" fillId="0" borderId="25" xfId="1" applyFont="1" applyBorder="1" applyAlignment="1" applyProtection="1">
      <alignment horizontal="center" vertical="center"/>
      <protection hidden="1"/>
    </xf>
    <xf numFmtId="0" fontId="18" fillId="0" borderId="26" xfId="1" applyFont="1" applyBorder="1" applyAlignment="1" applyProtection="1">
      <alignment horizontal="center" vertical="center"/>
      <protection hidden="1"/>
    </xf>
    <xf numFmtId="0" fontId="16" fillId="0" borderId="0" xfId="1" applyFont="1" applyFill="1" applyBorder="1" applyAlignment="1" applyProtection="1">
      <alignment horizontal="left" vertical="center"/>
      <protection locked="0"/>
    </xf>
    <xf numFmtId="0" fontId="25" fillId="0" borderId="22" xfId="1" applyFont="1" applyBorder="1" applyAlignment="1" applyProtection="1">
      <alignment horizontal="left" vertical="center"/>
      <protection locked="0"/>
    </xf>
    <xf numFmtId="0" fontId="25" fillId="0" borderId="23" xfId="1" applyFont="1" applyBorder="1" applyAlignment="1" applyProtection="1">
      <alignment horizontal="left" vertical="center"/>
      <protection locked="0"/>
    </xf>
    <xf numFmtId="0" fontId="25" fillId="0" borderId="24" xfId="1" applyFont="1" applyBorder="1" applyAlignment="1" applyProtection="1">
      <alignment horizontal="left" vertical="center"/>
      <protection locked="0"/>
    </xf>
    <xf numFmtId="0" fontId="16" fillId="4" borderId="6"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0"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color rgb="FFCCFFCC"/>
      <color rgb="FFFFCCCC"/>
      <color rgb="FFFF5050"/>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1092200</xdr:colOff>
      <xdr:row>12</xdr:row>
      <xdr:rowOff>127000</xdr:rowOff>
    </xdr:from>
    <xdr:to>
      <xdr:col>2</xdr:col>
      <xdr:colOff>419100</xdr:colOff>
      <xdr:row>13</xdr:row>
      <xdr:rowOff>469900</xdr:rowOff>
    </xdr:to>
    <xdr:sp macro="" textlink="">
      <xdr:nvSpPr>
        <xdr:cNvPr id="2" name="下矢印 1"/>
        <xdr:cNvSpPr/>
      </xdr:nvSpPr>
      <xdr:spPr>
        <a:xfrm>
          <a:off x="2006600" y="4813300"/>
          <a:ext cx="858520" cy="876300"/>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2330450</xdr:colOff>
      <xdr:row>8</xdr:row>
      <xdr:rowOff>12700</xdr:rowOff>
    </xdr:from>
    <xdr:to>
      <xdr:col>3</xdr:col>
      <xdr:colOff>863600</xdr:colOff>
      <xdr:row>9</xdr:row>
      <xdr:rowOff>82550</xdr:rowOff>
    </xdr:to>
    <xdr:sp macro="" textlink="">
      <xdr:nvSpPr>
        <xdr:cNvPr id="6" name="下矢印 5"/>
        <xdr:cNvSpPr/>
      </xdr:nvSpPr>
      <xdr:spPr>
        <a:xfrm rot="16200000">
          <a:off x="4781550" y="4686300"/>
          <a:ext cx="850900" cy="876300"/>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showGridLines="0" tabSelected="1" zoomScale="40" zoomScaleNormal="40" zoomScaleSheetLayoutView="40" workbookViewId="0">
      <selection activeCell="D77" sqref="D77"/>
    </sheetView>
  </sheetViews>
  <sheetFormatPr defaultRowHeight="18" outlineLevelRow="1" outlineLevelCol="1" x14ac:dyDescent="0.45"/>
  <cols>
    <col min="1" max="1" width="12" style="15" customWidth="1"/>
    <col min="2" max="2" width="20.09765625" style="15" customWidth="1"/>
    <col min="3" max="9" width="30.796875" style="15" customWidth="1"/>
    <col min="10" max="12" width="30.796875" style="15" hidden="1" customWidth="1" outlineLevel="1"/>
    <col min="13" max="13" width="30.796875" style="15" customWidth="1" collapsed="1"/>
    <col min="14" max="16" width="30.796875" style="15" customWidth="1"/>
    <col min="17" max="22" width="30.59765625" style="15" customWidth="1"/>
    <col min="23" max="16384" width="8.796875" style="15"/>
  </cols>
  <sheetData>
    <row r="1" spans="1:10" s="31" customFormat="1" ht="75" customHeight="1" x14ac:dyDescent="0.45">
      <c r="A1" s="112" t="s">
        <v>42</v>
      </c>
      <c r="B1" s="112"/>
      <c r="C1" s="112"/>
      <c r="D1" s="112"/>
      <c r="E1" s="112"/>
      <c r="F1" s="112"/>
      <c r="G1" s="112"/>
      <c r="H1" s="112"/>
      <c r="I1" s="112"/>
    </row>
    <row r="2" spans="1:10" s="31" customFormat="1" ht="42" customHeight="1" x14ac:dyDescent="0.45">
      <c r="A2" s="35"/>
      <c r="B2" s="35"/>
      <c r="C2" s="35"/>
      <c r="D2" s="35"/>
      <c r="E2" s="35"/>
      <c r="F2" s="35"/>
      <c r="G2" s="35"/>
      <c r="H2" s="35"/>
      <c r="I2" s="35"/>
    </row>
    <row r="3" spans="1:10" s="16" customFormat="1" ht="42" customHeight="1" thickBot="1" x14ac:dyDescent="0.5">
      <c r="A3" s="37" t="s">
        <v>43</v>
      </c>
      <c r="B3" s="17"/>
      <c r="C3" s="17"/>
      <c r="D3" s="17"/>
      <c r="E3" s="17"/>
      <c r="F3" s="17"/>
      <c r="G3" s="17"/>
      <c r="H3" s="17"/>
      <c r="I3" s="17"/>
    </row>
    <row r="4" spans="1:10" s="16" customFormat="1" ht="42" customHeight="1" x14ac:dyDescent="0.45">
      <c r="A4" s="17"/>
      <c r="B4" s="113" t="s">
        <v>44</v>
      </c>
      <c r="C4" s="114"/>
      <c r="D4" s="118"/>
      <c r="E4" s="119"/>
      <c r="F4" s="119"/>
      <c r="G4" s="119"/>
      <c r="H4" s="119"/>
      <c r="I4" s="120"/>
    </row>
    <row r="5" spans="1:10" s="16" customFormat="1" ht="42" customHeight="1" thickBot="1" x14ac:dyDescent="0.5">
      <c r="A5" s="17"/>
      <c r="B5" s="115" t="s">
        <v>45</v>
      </c>
      <c r="C5" s="116"/>
      <c r="D5" s="87"/>
      <c r="E5" s="88"/>
      <c r="F5" s="88"/>
      <c r="G5" s="88"/>
      <c r="H5" s="88"/>
      <c r="I5" s="89"/>
    </row>
    <row r="6" spans="1:10" s="16" customFormat="1" ht="42" customHeight="1" x14ac:dyDescent="0.45">
      <c r="A6" s="17"/>
      <c r="B6" s="20"/>
      <c r="C6" s="20"/>
      <c r="D6" s="20"/>
      <c r="E6" s="20"/>
      <c r="F6" s="20"/>
      <c r="G6" s="20"/>
      <c r="H6" s="20"/>
      <c r="I6" s="20"/>
    </row>
    <row r="7" spans="1:10" s="16" customFormat="1" ht="42" customHeight="1" x14ac:dyDescent="0.45">
      <c r="A7" s="37" t="s">
        <v>46</v>
      </c>
      <c r="B7" s="17"/>
      <c r="C7" s="17"/>
      <c r="D7" s="17"/>
      <c r="E7" s="17"/>
      <c r="F7" s="17"/>
      <c r="G7" s="17"/>
      <c r="H7" s="17"/>
      <c r="I7" s="17"/>
    </row>
    <row r="8" spans="1:10" s="16" customFormat="1" ht="42" customHeight="1" thickBot="1" x14ac:dyDescent="0.5">
      <c r="A8" s="37"/>
      <c r="B8" s="17"/>
      <c r="C8" s="17"/>
      <c r="D8" s="17"/>
      <c r="E8" s="17"/>
      <c r="F8" s="17"/>
      <c r="G8" s="17"/>
      <c r="H8" s="17"/>
      <c r="I8" s="17"/>
    </row>
    <row r="9" spans="1:10" s="16" customFormat="1" ht="61.8" customHeight="1" thickTop="1" thickBot="1" x14ac:dyDescent="0.5">
      <c r="A9" s="37"/>
      <c r="B9" s="117" t="s">
        <v>51</v>
      </c>
      <c r="C9" s="117"/>
      <c r="D9" s="17"/>
      <c r="E9" s="80"/>
      <c r="F9" s="44" t="s">
        <v>52</v>
      </c>
      <c r="G9" s="82" t="s">
        <v>14</v>
      </c>
      <c r="H9" s="81">
        <f>E9*200*1.732/1000</f>
        <v>0</v>
      </c>
      <c r="I9" s="90" t="s">
        <v>53</v>
      </c>
      <c r="J9" s="90"/>
    </row>
    <row r="10" spans="1:10" s="16" customFormat="1" ht="42" customHeight="1" thickTop="1" x14ac:dyDescent="1.1000000000000001">
      <c r="A10" s="37"/>
      <c r="B10" s="17"/>
      <c r="C10" s="17"/>
      <c r="D10" s="17"/>
      <c r="E10" s="40" t="s">
        <v>72</v>
      </c>
      <c r="F10" s="17"/>
      <c r="G10" s="17"/>
      <c r="H10" s="17"/>
      <c r="I10" s="17"/>
    </row>
    <row r="11" spans="1:10" s="16" customFormat="1" ht="42" customHeight="1" x14ac:dyDescent="0.45">
      <c r="A11" s="37"/>
      <c r="B11" s="17"/>
      <c r="C11" s="17"/>
      <c r="D11" s="17"/>
      <c r="E11" s="17"/>
      <c r="F11" s="17"/>
      <c r="G11" s="17"/>
      <c r="H11" s="17"/>
      <c r="I11" s="17"/>
    </row>
    <row r="12" spans="1:10" s="19" customFormat="1" ht="42" customHeight="1" x14ac:dyDescent="0.45">
      <c r="A12" s="18"/>
      <c r="B12" s="117" t="s">
        <v>50</v>
      </c>
      <c r="C12" s="117"/>
      <c r="D12" s="39"/>
      <c r="E12" s="38"/>
      <c r="F12" s="32"/>
      <c r="G12" s="52"/>
      <c r="H12" s="39"/>
      <c r="I12" s="21"/>
      <c r="J12" s="21"/>
    </row>
    <row r="13" spans="1:10" s="19" customFormat="1" ht="42" customHeight="1" x14ac:dyDescent="1.1000000000000001">
      <c r="A13" s="18"/>
      <c r="B13" s="18"/>
      <c r="C13" s="18"/>
      <c r="D13" s="18"/>
      <c r="E13" s="18"/>
      <c r="F13" s="18"/>
      <c r="G13" s="40"/>
      <c r="H13" s="18"/>
      <c r="I13" s="18"/>
      <c r="J13" s="18"/>
    </row>
    <row r="14" spans="1:10" s="19" customFormat="1" ht="42" customHeight="1" x14ac:dyDescent="0.45">
      <c r="A14" s="18"/>
      <c r="B14" s="18"/>
      <c r="C14" s="18"/>
      <c r="D14" s="18"/>
      <c r="E14" s="18"/>
      <c r="F14" s="18"/>
      <c r="G14" s="18"/>
      <c r="H14" s="18"/>
      <c r="I14" s="18"/>
    </row>
    <row r="15" spans="1:10" s="16" customFormat="1" ht="42" customHeight="1" x14ac:dyDescent="0.45">
      <c r="A15" s="37" t="s">
        <v>73</v>
      </c>
      <c r="B15" s="17"/>
      <c r="C15" s="17"/>
      <c r="D15" s="17"/>
      <c r="E15" s="17"/>
      <c r="F15" s="17"/>
      <c r="G15" s="17"/>
      <c r="H15" s="17"/>
      <c r="I15" s="17"/>
    </row>
    <row r="16" spans="1:10" ht="33" customHeight="1" x14ac:dyDescent="0.45">
      <c r="A16" s="41" t="s">
        <v>70</v>
      </c>
      <c r="B16" s="22"/>
      <c r="C16" s="12"/>
      <c r="D16" s="9"/>
      <c r="E16" s="11"/>
      <c r="F16" s="11"/>
      <c r="G16" s="11"/>
      <c r="H16" s="11"/>
      <c r="I16" s="11"/>
    </row>
    <row r="17" spans="1:12" ht="33" customHeight="1" x14ac:dyDescent="0.45">
      <c r="A17" s="41" t="s">
        <v>48</v>
      </c>
      <c r="B17" s="22"/>
      <c r="C17" s="12"/>
      <c r="D17" s="9"/>
      <c r="E17" s="11"/>
      <c r="F17" s="11"/>
      <c r="G17" s="11"/>
      <c r="H17" s="11"/>
      <c r="I17" s="11"/>
    </row>
    <row r="18" spans="1:12" ht="33" customHeight="1" x14ac:dyDescent="0.45">
      <c r="A18" s="41" t="s">
        <v>71</v>
      </c>
      <c r="B18" s="22"/>
      <c r="C18" s="12"/>
      <c r="D18" s="9"/>
      <c r="E18" s="11"/>
      <c r="F18" s="11"/>
      <c r="G18" s="11"/>
      <c r="H18" s="11"/>
      <c r="I18" s="11"/>
    </row>
    <row r="19" spans="1:12" ht="33" customHeight="1" x14ac:dyDescent="0.45">
      <c r="A19" s="41" t="s">
        <v>68</v>
      </c>
      <c r="B19" s="22"/>
      <c r="C19" s="12"/>
      <c r="D19" s="9"/>
      <c r="E19" s="11"/>
      <c r="F19" s="11"/>
      <c r="G19" s="11"/>
      <c r="H19" s="11"/>
      <c r="I19" s="11"/>
    </row>
    <row r="20" spans="1:12" ht="18" customHeight="1" x14ac:dyDescent="0.45">
      <c r="A20" s="22"/>
      <c r="B20" s="10"/>
      <c r="C20" s="12"/>
      <c r="D20" s="9"/>
      <c r="E20" s="11"/>
      <c r="F20" s="11"/>
      <c r="G20" s="11"/>
      <c r="H20" s="11"/>
      <c r="I20" s="11"/>
    </row>
    <row r="21" spans="1:12" ht="42" customHeight="1" x14ac:dyDescent="0.45">
      <c r="A21" s="106" t="s">
        <v>67</v>
      </c>
      <c r="B21" s="107"/>
      <c r="C21" s="121" t="s">
        <v>61</v>
      </c>
      <c r="D21" s="122"/>
      <c r="E21" s="122"/>
      <c r="F21" s="122"/>
      <c r="G21" s="122"/>
      <c r="H21" s="122"/>
      <c r="I21" s="123"/>
      <c r="J21" s="48"/>
      <c r="K21" s="48"/>
      <c r="L21" s="49"/>
    </row>
    <row r="22" spans="1:12" ht="42" customHeight="1" thickBot="1" x14ac:dyDescent="0.5">
      <c r="A22" s="108">
        <v>1.25</v>
      </c>
      <c r="B22" s="109"/>
      <c r="C22" s="28" t="s">
        <v>0</v>
      </c>
      <c r="D22" s="29" t="s">
        <v>1</v>
      </c>
      <c r="E22" s="29" t="s">
        <v>2</v>
      </c>
      <c r="F22" s="29" t="s">
        <v>3</v>
      </c>
      <c r="G22" s="29" t="s">
        <v>4</v>
      </c>
      <c r="H22" s="29" t="s">
        <v>5</v>
      </c>
      <c r="I22" s="29" t="s">
        <v>6</v>
      </c>
      <c r="J22" s="29" t="s">
        <v>54</v>
      </c>
      <c r="K22" s="29" t="s">
        <v>55</v>
      </c>
      <c r="L22" s="29" t="s">
        <v>56</v>
      </c>
    </row>
    <row r="23" spans="1:12" ht="62.4" customHeight="1" thickTop="1" x14ac:dyDescent="0.45">
      <c r="A23" s="101" t="s">
        <v>49</v>
      </c>
      <c r="B23" s="102"/>
      <c r="C23" s="53"/>
      <c r="D23" s="54"/>
      <c r="E23" s="54"/>
      <c r="F23" s="54"/>
      <c r="G23" s="54"/>
      <c r="H23" s="54"/>
      <c r="I23" s="55"/>
      <c r="J23" s="56"/>
      <c r="K23" s="57"/>
      <c r="L23" s="58"/>
    </row>
    <row r="24" spans="1:12" ht="62.4" customHeight="1" x14ac:dyDescent="0.45">
      <c r="A24" s="110" t="s">
        <v>37</v>
      </c>
      <c r="B24" s="111"/>
      <c r="C24" s="59"/>
      <c r="D24" s="60"/>
      <c r="E24" s="60"/>
      <c r="F24" s="60"/>
      <c r="G24" s="60"/>
      <c r="H24" s="60"/>
      <c r="I24" s="61"/>
      <c r="J24" s="62"/>
      <c r="K24" s="63"/>
      <c r="L24" s="64"/>
    </row>
    <row r="25" spans="1:12" ht="62.4" customHeight="1" thickBot="1" x14ac:dyDescent="0.5">
      <c r="A25" s="101" t="s">
        <v>38</v>
      </c>
      <c r="B25" s="102"/>
      <c r="C25" s="65"/>
      <c r="D25" s="66"/>
      <c r="E25" s="66"/>
      <c r="F25" s="66"/>
      <c r="G25" s="66"/>
      <c r="H25" s="66"/>
      <c r="I25" s="67"/>
      <c r="J25" s="68"/>
      <c r="K25" s="69"/>
      <c r="L25" s="70"/>
    </row>
    <row r="26" spans="1:12" s="79" customFormat="1" ht="42" customHeight="1" thickTop="1" x14ac:dyDescent="0.45">
      <c r="A26" s="104" t="s">
        <v>13</v>
      </c>
      <c r="B26" s="105"/>
      <c r="C26" s="77">
        <f>C25*125</f>
        <v>0</v>
      </c>
      <c r="D26" s="78">
        <f t="shared" ref="D26:I26" si="0">D25*125</f>
        <v>0</v>
      </c>
      <c r="E26" s="78">
        <f t="shared" si="0"/>
        <v>0</v>
      </c>
      <c r="F26" s="78">
        <f t="shared" si="0"/>
        <v>0</v>
      </c>
      <c r="G26" s="78">
        <f t="shared" si="0"/>
        <v>0</v>
      </c>
      <c r="H26" s="78">
        <f t="shared" si="0"/>
        <v>0</v>
      </c>
      <c r="I26" s="78">
        <f t="shared" si="0"/>
        <v>0</v>
      </c>
      <c r="J26" s="78">
        <f>J25*125</f>
        <v>0</v>
      </c>
      <c r="K26" s="78">
        <f>K25*125</f>
        <v>0</v>
      </c>
      <c r="L26" s="78">
        <f>L25*125</f>
        <v>0</v>
      </c>
    </row>
    <row r="27" spans="1:12" s="26" customFormat="1" ht="42" customHeight="1" x14ac:dyDescent="0.45">
      <c r="A27" s="36"/>
      <c r="B27" s="36"/>
      <c r="C27" s="46"/>
      <c r="D27" s="46"/>
      <c r="E27" s="46"/>
      <c r="F27" s="46"/>
      <c r="G27" s="46"/>
      <c r="H27" s="46"/>
      <c r="I27" s="47"/>
    </row>
    <row r="28" spans="1:12" ht="42" customHeight="1" x14ac:dyDescent="0.45">
      <c r="A28" s="106" t="s">
        <v>67</v>
      </c>
      <c r="B28" s="107"/>
      <c r="C28" s="98" t="s">
        <v>62</v>
      </c>
      <c r="D28" s="99"/>
      <c r="E28" s="99"/>
      <c r="F28" s="99"/>
      <c r="G28" s="99"/>
      <c r="H28" s="99"/>
      <c r="I28" s="100"/>
      <c r="J28" s="50"/>
      <c r="K28" s="50"/>
      <c r="L28" s="51"/>
    </row>
    <row r="29" spans="1:12" ht="42" customHeight="1" thickBot="1" x14ac:dyDescent="0.5">
      <c r="A29" s="108">
        <v>1</v>
      </c>
      <c r="B29" s="109"/>
      <c r="C29" s="30" t="s">
        <v>7</v>
      </c>
      <c r="D29" s="30" t="s">
        <v>8</v>
      </c>
      <c r="E29" s="30" t="s">
        <v>9</v>
      </c>
      <c r="F29" s="30" t="s">
        <v>10</v>
      </c>
      <c r="G29" s="30" t="s">
        <v>11</v>
      </c>
      <c r="H29" s="30" t="s">
        <v>35</v>
      </c>
      <c r="I29" s="30" t="s">
        <v>36</v>
      </c>
      <c r="J29" s="30" t="s">
        <v>57</v>
      </c>
      <c r="K29" s="30" t="s">
        <v>58</v>
      </c>
      <c r="L29" s="30" t="s">
        <v>59</v>
      </c>
    </row>
    <row r="30" spans="1:12" ht="63" customHeight="1" thickTop="1" x14ac:dyDescent="0.45">
      <c r="A30" s="101" t="s">
        <v>49</v>
      </c>
      <c r="B30" s="102"/>
      <c r="C30" s="53"/>
      <c r="D30" s="54"/>
      <c r="E30" s="54"/>
      <c r="F30" s="54"/>
      <c r="G30" s="54"/>
      <c r="H30" s="54"/>
      <c r="I30" s="55"/>
      <c r="J30" s="56"/>
      <c r="K30" s="54"/>
      <c r="L30" s="58"/>
    </row>
    <row r="31" spans="1:12" ht="63" customHeight="1" x14ac:dyDescent="0.45">
      <c r="A31" s="110" t="s">
        <v>37</v>
      </c>
      <c r="B31" s="111"/>
      <c r="C31" s="59"/>
      <c r="D31" s="60"/>
      <c r="E31" s="60"/>
      <c r="F31" s="60"/>
      <c r="G31" s="60"/>
      <c r="H31" s="60"/>
      <c r="I31" s="61"/>
      <c r="J31" s="62"/>
      <c r="K31" s="60"/>
      <c r="L31" s="64"/>
    </row>
    <row r="32" spans="1:12" ht="64.8" customHeight="1" thickBot="1" x14ac:dyDescent="0.5">
      <c r="A32" s="103" t="s">
        <v>69</v>
      </c>
      <c r="B32" s="102"/>
      <c r="C32" s="65"/>
      <c r="D32" s="66"/>
      <c r="E32" s="66"/>
      <c r="F32" s="66"/>
      <c r="G32" s="66"/>
      <c r="H32" s="66"/>
      <c r="I32" s="67"/>
      <c r="J32" s="68"/>
      <c r="K32" s="66"/>
      <c r="L32" s="70"/>
    </row>
    <row r="33" spans="1:22" s="79" customFormat="1" ht="42" customHeight="1" thickTop="1" x14ac:dyDescent="0.45">
      <c r="A33" s="104" t="s">
        <v>13</v>
      </c>
      <c r="B33" s="105"/>
      <c r="C33" s="78">
        <f t="shared" ref="C33:G33" si="1">C32*100</f>
        <v>0</v>
      </c>
      <c r="D33" s="78">
        <f t="shared" si="1"/>
        <v>0</v>
      </c>
      <c r="E33" s="78">
        <f t="shared" si="1"/>
        <v>0</v>
      </c>
      <c r="F33" s="78">
        <f t="shared" si="1"/>
        <v>0</v>
      </c>
      <c r="G33" s="78">
        <f t="shared" si="1"/>
        <v>0</v>
      </c>
      <c r="H33" s="78">
        <f>H32*100</f>
        <v>0</v>
      </c>
      <c r="I33" s="78">
        <f>I32*100</f>
        <v>0</v>
      </c>
      <c r="J33" s="78">
        <f>J32*100</f>
        <v>0</v>
      </c>
      <c r="K33" s="78">
        <f>K32*100</f>
        <v>0</v>
      </c>
      <c r="L33" s="78">
        <f>L32*100</f>
        <v>0</v>
      </c>
    </row>
    <row r="34" spans="1:22" s="26" customFormat="1" ht="42" customHeight="1" thickBot="1" x14ac:dyDescent="0.5">
      <c r="A34" s="33"/>
      <c r="B34" s="33"/>
      <c r="C34" s="34"/>
      <c r="D34" s="34"/>
      <c r="E34" s="34"/>
      <c r="F34" s="34"/>
      <c r="G34" s="34"/>
      <c r="H34" s="34"/>
      <c r="I34" s="34"/>
    </row>
    <row r="35" spans="1:22" s="72" customFormat="1" ht="42" hidden="1" customHeight="1" outlineLevel="1" x14ac:dyDescent="0.45">
      <c r="A35" s="91" t="s">
        <v>13</v>
      </c>
      <c r="B35" s="92"/>
      <c r="C35" s="71">
        <f>C26</f>
        <v>0</v>
      </c>
      <c r="D35" s="71">
        <f t="shared" ref="D35:L35" si="2">D26</f>
        <v>0</v>
      </c>
      <c r="E35" s="71">
        <f t="shared" si="2"/>
        <v>0</v>
      </c>
      <c r="F35" s="71">
        <f t="shared" si="2"/>
        <v>0</v>
      </c>
      <c r="G35" s="71">
        <f t="shared" si="2"/>
        <v>0</v>
      </c>
      <c r="H35" s="71">
        <f t="shared" si="2"/>
        <v>0</v>
      </c>
      <c r="I35" s="71">
        <f t="shared" si="2"/>
        <v>0</v>
      </c>
      <c r="J35" s="71">
        <f t="shared" si="2"/>
        <v>0</v>
      </c>
      <c r="K35" s="71">
        <f t="shared" si="2"/>
        <v>0</v>
      </c>
      <c r="L35" s="71">
        <f t="shared" si="2"/>
        <v>0</v>
      </c>
      <c r="M35" s="71">
        <f>C33</f>
        <v>0</v>
      </c>
      <c r="N35" s="71">
        <f t="shared" ref="N35:S35" si="3">D33</f>
        <v>0</v>
      </c>
      <c r="O35" s="71">
        <f t="shared" si="3"/>
        <v>0</v>
      </c>
      <c r="P35" s="71">
        <f>F33</f>
        <v>0</v>
      </c>
      <c r="Q35" s="71">
        <f t="shared" si="3"/>
        <v>0</v>
      </c>
      <c r="R35" s="71">
        <f t="shared" si="3"/>
        <v>0</v>
      </c>
      <c r="S35" s="71">
        <f t="shared" si="3"/>
        <v>0</v>
      </c>
      <c r="T35" s="71">
        <f t="shared" ref="T35" si="4">J33</f>
        <v>0</v>
      </c>
      <c r="U35" s="71">
        <f t="shared" ref="U35" si="5">K33</f>
        <v>0</v>
      </c>
      <c r="V35" s="71">
        <f t="shared" ref="V35" si="6">L33</f>
        <v>0</v>
      </c>
    </row>
    <row r="36" spans="1:22" s="74" customFormat="1" ht="42" hidden="1" customHeight="1" outlineLevel="1" x14ac:dyDescent="0.45">
      <c r="A36" s="91" t="s">
        <v>16</v>
      </c>
      <c r="B36" s="92"/>
      <c r="C36" s="73">
        <f>LARGE($C$35:$V$35,1)</f>
        <v>0</v>
      </c>
      <c r="D36" s="73">
        <f>LARGE($C$35:$V$35,2)</f>
        <v>0</v>
      </c>
      <c r="E36" s="73">
        <f>LARGE($C$35:$V$35,3)</f>
        <v>0</v>
      </c>
      <c r="F36" s="73">
        <f>LARGE($C$35:$V$35,4)</f>
        <v>0</v>
      </c>
      <c r="G36" s="73">
        <f>LARGE($C$35:$V$35,5)</f>
        <v>0</v>
      </c>
      <c r="H36" s="73">
        <f>LARGE($C$35:$V$35,6)</f>
        <v>0</v>
      </c>
      <c r="I36" s="73">
        <f>LARGE($C$35:$V$35,7)</f>
        <v>0</v>
      </c>
      <c r="J36" s="73">
        <f>LARGE($C$35:$V$35,8)</f>
        <v>0</v>
      </c>
      <c r="K36" s="73">
        <f>LARGE($C$35:$V$35,9)</f>
        <v>0</v>
      </c>
      <c r="L36" s="73">
        <f>LARGE($C$35:$V$35,10)</f>
        <v>0</v>
      </c>
      <c r="M36" s="73">
        <f>LARGE($C$35:$V$35,11)</f>
        <v>0</v>
      </c>
      <c r="N36" s="73">
        <f>LARGE($C$35:$V$35,12)</f>
        <v>0</v>
      </c>
      <c r="O36" s="73">
        <f>LARGE($C$35:$V$35,13)</f>
        <v>0</v>
      </c>
      <c r="P36" s="73">
        <f>LARGE($C$35:$V$35,14)</f>
        <v>0</v>
      </c>
      <c r="Q36" s="73">
        <f>LARGE($C$35:$V$35,15)</f>
        <v>0</v>
      </c>
      <c r="R36" s="73">
        <f>LARGE($C$35:$V$35,16)</f>
        <v>0</v>
      </c>
      <c r="S36" s="73">
        <f>LARGE($C$35:$V$35,17)</f>
        <v>0</v>
      </c>
      <c r="T36" s="73">
        <f>LARGE($C$35:$V$35,18)</f>
        <v>0</v>
      </c>
      <c r="U36" s="73">
        <f>LARGE($C$35:$V$35,19)</f>
        <v>0</v>
      </c>
      <c r="V36" s="73">
        <f>LARGE($C$35:$V$35,20)</f>
        <v>0</v>
      </c>
    </row>
    <row r="37" spans="1:22" s="74" customFormat="1" ht="42" hidden="1" customHeight="1" outlineLevel="1" x14ac:dyDescent="0.45">
      <c r="A37" s="91" t="s">
        <v>12</v>
      </c>
      <c r="B37" s="92"/>
      <c r="C37" s="73">
        <f>C36*1</f>
        <v>0</v>
      </c>
      <c r="D37" s="71">
        <f>D36*1</f>
        <v>0</v>
      </c>
      <c r="E37" s="71">
        <f>E36*0.95</f>
        <v>0</v>
      </c>
      <c r="F37" s="71">
        <f>F36*0.95</f>
        <v>0</v>
      </c>
      <c r="G37" s="71">
        <f>G36*0.9</f>
        <v>0</v>
      </c>
      <c r="H37" s="71">
        <f t="shared" ref="H37:I37" si="7">H36*0.9</f>
        <v>0</v>
      </c>
      <c r="I37" s="71">
        <f t="shared" si="7"/>
        <v>0</v>
      </c>
      <c r="J37" s="71">
        <f>J36*0.9</f>
        <v>0</v>
      </c>
      <c r="K37" s="71">
        <f t="shared" ref="K37:S37" si="8">K36*0.9</f>
        <v>0</v>
      </c>
      <c r="L37" s="71">
        <f t="shared" si="8"/>
        <v>0</v>
      </c>
      <c r="M37" s="71">
        <f t="shared" si="8"/>
        <v>0</v>
      </c>
      <c r="N37" s="71">
        <f t="shared" ref="N37:P37" si="9">N36*0.9</f>
        <v>0</v>
      </c>
      <c r="O37" s="71">
        <f t="shared" si="9"/>
        <v>0</v>
      </c>
      <c r="P37" s="71">
        <f t="shared" si="9"/>
        <v>0</v>
      </c>
      <c r="Q37" s="71">
        <f t="shared" si="8"/>
        <v>0</v>
      </c>
      <c r="R37" s="71">
        <f t="shared" si="8"/>
        <v>0</v>
      </c>
      <c r="S37" s="71">
        <f t="shared" si="8"/>
        <v>0</v>
      </c>
      <c r="T37" s="71">
        <f t="shared" ref="T37:V37" si="10">T36*0.9</f>
        <v>0</v>
      </c>
      <c r="U37" s="71">
        <f t="shared" si="10"/>
        <v>0</v>
      </c>
      <c r="V37" s="71">
        <f t="shared" si="10"/>
        <v>0</v>
      </c>
    </row>
    <row r="38" spans="1:22" s="74" customFormat="1" ht="42" hidden="1" customHeight="1" outlineLevel="1" x14ac:dyDescent="0.45">
      <c r="A38" s="91" t="s">
        <v>15</v>
      </c>
      <c r="B38" s="92"/>
      <c r="C38" s="73">
        <f>SUM(C37:V37)/100</f>
        <v>0</v>
      </c>
      <c r="D38" s="75"/>
    </row>
    <row r="39" spans="1:22" s="74" customFormat="1" ht="42" hidden="1" customHeight="1" outlineLevel="1" x14ac:dyDescent="0.45">
      <c r="A39" s="91" t="s">
        <v>19</v>
      </c>
      <c r="B39" s="92"/>
      <c r="C39" s="73">
        <f>IF((C38-6)&lt;=0,C38,6)</f>
        <v>0</v>
      </c>
      <c r="D39" s="75">
        <f>IF((D38-6)&lt;=0,D38,6)</f>
        <v>0</v>
      </c>
      <c r="E39" s="75"/>
      <c r="F39" s="75"/>
      <c r="G39" s="75"/>
      <c r="H39" s="75"/>
      <c r="I39" s="75"/>
    </row>
    <row r="40" spans="1:22" s="74" customFormat="1" ht="42" hidden="1" customHeight="1" outlineLevel="1" x14ac:dyDescent="0.45">
      <c r="A40" s="91" t="s">
        <v>17</v>
      </c>
      <c r="B40" s="92"/>
      <c r="C40" s="73">
        <f>IF((C38-20)&lt;=0,C38-C39,14)</f>
        <v>0</v>
      </c>
      <c r="D40" s="75">
        <f>IF((D38-20)&lt;=0,D38-D39,14)</f>
        <v>0</v>
      </c>
      <c r="E40" s="75"/>
      <c r="F40" s="75"/>
      <c r="G40" s="75"/>
      <c r="H40" s="75"/>
      <c r="I40" s="75"/>
    </row>
    <row r="41" spans="1:22" s="74" customFormat="1" ht="42" hidden="1" customHeight="1" outlineLevel="1" x14ac:dyDescent="0.45">
      <c r="A41" s="91" t="s">
        <v>18</v>
      </c>
      <c r="B41" s="92"/>
      <c r="C41" s="73">
        <f>IF((C38-50)&lt;=0,C38-C39-C40,30)</f>
        <v>0</v>
      </c>
      <c r="D41" s="75">
        <f>IF((D38-50)&lt;=0,D38-D39-D40,30)</f>
        <v>0</v>
      </c>
      <c r="E41" s="75"/>
      <c r="F41" s="75"/>
      <c r="G41" s="75"/>
      <c r="H41" s="75"/>
      <c r="I41" s="75"/>
    </row>
    <row r="42" spans="1:22" s="74" customFormat="1" ht="42" hidden="1" customHeight="1" outlineLevel="1" x14ac:dyDescent="0.45">
      <c r="A42" s="91" t="s">
        <v>20</v>
      </c>
      <c r="B42" s="92"/>
      <c r="C42" s="73">
        <f>IF((C38-50)&lt;=0,0,(C38-50))</f>
        <v>0</v>
      </c>
      <c r="D42" s="75">
        <f>IF((D38-50)&lt;=0,0,(D38-50))</f>
        <v>0</v>
      </c>
      <c r="E42" s="75"/>
      <c r="F42" s="75"/>
      <c r="G42" s="75"/>
      <c r="H42" s="75"/>
      <c r="I42" s="75"/>
    </row>
    <row r="43" spans="1:22" s="74" customFormat="1" ht="42" hidden="1" customHeight="1" outlineLevel="1" thickBot="1" x14ac:dyDescent="0.5">
      <c r="A43" s="93" t="s">
        <v>21</v>
      </c>
      <c r="B43" s="94"/>
      <c r="C43" s="76">
        <f>C39*1+C40*0.9+C41*0.8+C42*0.7</f>
        <v>0</v>
      </c>
      <c r="D43" s="75">
        <f>D39*1+D40*0.9+D41*0.8+D42*0.7</f>
        <v>0</v>
      </c>
      <c r="F43" s="75"/>
    </row>
    <row r="44" spans="1:22" ht="61.8" customHeight="1" collapsed="1" thickBot="1" x14ac:dyDescent="0.5">
      <c r="A44" s="95" t="s">
        <v>14</v>
      </c>
      <c r="B44" s="96"/>
      <c r="C44" s="81">
        <f>C43</f>
        <v>0</v>
      </c>
      <c r="D44" s="90" t="s">
        <v>53</v>
      </c>
      <c r="E44" s="90"/>
      <c r="F44" s="13"/>
    </row>
    <row r="45" spans="1:22" ht="48" customHeight="1" x14ac:dyDescent="1.1000000000000001">
      <c r="A45" s="40" t="s">
        <v>74</v>
      </c>
      <c r="B45" s="84"/>
      <c r="C45" s="85"/>
      <c r="D45" s="83"/>
      <c r="E45" s="83"/>
      <c r="F45" s="13"/>
    </row>
    <row r="46" spans="1:22" s="26" customFormat="1" ht="42" customHeight="1" x14ac:dyDescent="0.45">
      <c r="A46" s="23"/>
      <c r="B46" s="23"/>
      <c r="C46" s="24"/>
      <c r="D46" s="25"/>
      <c r="F46" s="27"/>
    </row>
    <row r="47" spans="1:22" s="16" customFormat="1" ht="42" customHeight="1" x14ac:dyDescent="0.45">
      <c r="A47" s="37" t="s">
        <v>60</v>
      </c>
      <c r="B47" s="17"/>
      <c r="C47" s="17"/>
      <c r="D47" s="17"/>
      <c r="E47" s="17"/>
      <c r="F47" s="17"/>
      <c r="G47" s="17"/>
      <c r="H47" s="17"/>
      <c r="I47" s="17"/>
    </row>
    <row r="48" spans="1:22" ht="33" customHeight="1" x14ac:dyDescent="0.45">
      <c r="A48" s="13"/>
      <c r="B48" s="45" t="s">
        <v>47</v>
      </c>
      <c r="F48" s="14"/>
    </row>
    <row r="49" spans="1:9" ht="33" customHeight="1" x14ac:dyDescent="0.45">
      <c r="A49" s="13"/>
      <c r="B49" s="22"/>
      <c r="F49" s="14"/>
    </row>
    <row r="50" spans="1:9" ht="33" customHeight="1" x14ac:dyDescent="0.45">
      <c r="A50" s="13"/>
      <c r="B50" s="22"/>
      <c r="F50" s="14"/>
    </row>
    <row r="51" spans="1:9" s="22" customFormat="1" ht="39" x14ac:dyDescent="0.45">
      <c r="A51" s="42" t="s">
        <v>39</v>
      </c>
      <c r="B51" s="43"/>
      <c r="C51" s="43"/>
      <c r="D51" s="43"/>
      <c r="E51" s="43"/>
      <c r="F51" s="43"/>
      <c r="G51" s="43"/>
      <c r="H51" s="43"/>
      <c r="I51" s="43"/>
    </row>
    <row r="52" spans="1:9" s="22" customFormat="1" ht="39" x14ac:dyDescent="0.45">
      <c r="A52" s="97" t="s">
        <v>64</v>
      </c>
      <c r="B52" s="86"/>
      <c r="C52" s="86"/>
      <c r="D52" s="86"/>
      <c r="E52" s="86"/>
      <c r="F52" s="86"/>
      <c r="G52" s="86"/>
      <c r="H52" s="86"/>
      <c r="I52" s="86"/>
    </row>
    <row r="53" spans="1:9" s="22" customFormat="1" ht="39" x14ac:dyDescent="0.45">
      <c r="A53" s="86" t="s">
        <v>63</v>
      </c>
      <c r="B53" s="86"/>
      <c r="C53" s="86"/>
      <c r="D53" s="86"/>
      <c r="E53" s="86"/>
      <c r="F53" s="86"/>
      <c r="G53" s="86"/>
      <c r="H53" s="86"/>
      <c r="I53" s="86"/>
    </row>
    <row r="54" spans="1:9" s="22" customFormat="1" ht="40.799999999999997" customHeight="1" x14ac:dyDescent="0.45">
      <c r="A54" s="86" t="s">
        <v>65</v>
      </c>
      <c r="B54" s="86"/>
      <c r="C54" s="86"/>
      <c r="D54" s="86"/>
      <c r="E54" s="86"/>
      <c r="F54" s="86"/>
      <c r="G54" s="86"/>
      <c r="H54" s="86"/>
      <c r="I54" s="86"/>
    </row>
    <row r="55" spans="1:9" s="22" customFormat="1" ht="39" x14ac:dyDescent="0.45">
      <c r="A55" s="86" t="s">
        <v>66</v>
      </c>
      <c r="B55" s="86"/>
      <c r="C55" s="86"/>
      <c r="D55" s="86"/>
      <c r="E55" s="86"/>
      <c r="F55" s="86"/>
      <c r="G55" s="86"/>
      <c r="H55" s="86"/>
      <c r="I55" s="86"/>
    </row>
    <row r="56" spans="1:9" s="22" customFormat="1" ht="39" x14ac:dyDescent="0.45">
      <c r="A56" s="86"/>
      <c r="B56" s="86"/>
      <c r="C56" s="86"/>
      <c r="D56" s="86"/>
      <c r="E56" s="86"/>
      <c r="F56" s="86"/>
      <c r="G56" s="86"/>
      <c r="H56" s="86"/>
      <c r="I56" s="86"/>
    </row>
  </sheetData>
  <mergeCells count="38">
    <mergeCell ref="I9:J9"/>
    <mergeCell ref="A26:B26"/>
    <mergeCell ref="A1:I1"/>
    <mergeCell ref="B4:C4"/>
    <mergeCell ref="B5:C5"/>
    <mergeCell ref="B12:C12"/>
    <mergeCell ref="D4:I4"/>
    <mergeCell ref="C21:I21"/>
    <mergeCell ref="A21:B21"/>
    <mergeCell ref="A22:B22"/>
    <mergeCell ref="A24:B24"/>
    <mergeCell ref="A23:B23"/>
    <mergeCell ref="A25:B25"/>
    <mergeCell ref="B9:C9"/>
    <mergeCell ref="A40:B40"/>
    <mergeCell ref="C28:I28"/>
    <mergeCell ref="A30:B30"/>
    <mergeCell ref="A32:B32"/>
    <mergeCell ref="A33:B33"/>
    <mergeCell ref="A28:B28"/>
    <mergeCell ref="A29:B29"/>
    <mergeCell ref="A31:B31"/>
    <mergeCell ref="A54:I54"/>
    <mergeCell ref="A55:I55"/>
    <mergeCell ref="A56:I56"/>
    <mergeCell ref="D5:I5"/>
    <mergeCell ref="D44:E44"/>
    <mergeCell ref="A41:B41"/>
    <mergeCell ref="A42:B42"/>
    <mergeCell ref="A43:B43"/>
    <mergeCell ref="A44:B44"/>
    <mergeCell ref="A52:I52"/>
    <mergeCell ref="A53:I53"/>
    <mergeCell ref="A35:B35"/>
    <mergeCell ref="A36:B36"/>
    <mergeCell ref="A37:B37"/>
    <mergeCell ref="A38:B38"/>
    <mergeCell ref="A39:B39"/>
  </mergeCells>
  <phoneticPr fontId="1"/>
  <pageMargins left="0.23622047244094491" right="0.23622047244094491" top="0.39370078740157483" bottom="0.39370078740157483" header="0.31496062992125984" footer="0.31496062992125984"/>
  <pageSetup paperSize="9" scale="3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31"/>
  <sheetViews>
    <sheetView zoomScaleNormal="100" workbookViewId="0">
      <selection activeCell="B7" sqref="B7"/>
    </sheetView>
  </sheetViews>
  <sheetFormatPr defaultRowHeight="18" x14ac:dyDescent="0.45"/>
  <cols>
    <col min="1" max="1" width="3.69921875" customWidth="1"/>
    <col min="2" max="2" width="123.59765625" bestFit="1" customWidth="1"/>
  </cols>
  <sheetData>
    <row r="1" spans="2:2" ht="22.2" x14ac:dyDescent="0.55000000000000004">
      <c r="B1" s="3" t="s">
        <v>41</v>
      </c>
    </row>
    <row r="2" spans="2:2" ht="18.600000000000001" thickBot="1" x14ac:dyDescent="0.5">
      <c r="B2" s="6" t="s">
        <v>22</v>
      </c>
    </row>
    <row r="3" spans="2:2" x14ac:dyDescent="0.45">
      <c r="B3" s="4" t="s">
        <v>34</v>
      </c>
    </row>
    <row r="4" spans="2:2" x14ac:dyDescent="0.45">
      <c r="B4" s="7" t="s">
        <v>23</v>
      </c>
    </row>
    <row r="5" spans="2:2" x14ac:dyDescent="0.45">
      <c r="B5" s="7"/>
    </row>
    <row r="6" spans="2:2" s="1" customFormat="1" x14ac:dyDescent="0.45">
      <c r="B6" s="5" t="s">
        <v>75</v>
      </c>
    </row>
    <row r="7" spans="2:2" x14ac:dyDescent="0.45">
      <c r="B7" s="7" t="s">
        <v>40</v>
      </c>
    </row>
    <row r="8" spans="2:2" x14ac:dyDescent="0.45">
      <c r="B8" s="7" t="s">
        <v>26</v>
      </c>
    </row>
    <row r="9" spans="2:2" ht="18.600000000000001" customHeight="1" x14ac:dyDescent="0.45">
      <c r="B9" s="7"/>
    </row>
    <row r="10" spans="2:2" s="1" customFormat="1" x14ac:dyDescent="0.45">
      <c r="B10" s="5" t="s">
        <v>24</v>
      </c>
    </row>
    <row r="11" spans="2:2" x14ac:dyDescent="0.45">
      <c r="B11" s="7" t="s">
        <v>27</v>
      </c>
    </row>
    <row r="12" spans="2:2" x14ac:dyDescent="0.45">
      <c r="B12" s="7" t="s">
        <v>28</v>
      </c>
    </row>
    <row r="13" spans="2:2" x14ac:dyDescent="0.45">
      <c r="B13" s="7" t="s">
        <v>29</v>
      </c>
    </row>
    <row r="14" spans="2:2" x14ac:dyDescent="0.45">
      <c r="B14" s="7"/>
    </row>
    <row r="15" spans="2:2" s="1" customFormat="1" x14ac:dyDescent="0.45">
      <c r="B15" s="5" t="s">
        <v>25</v>
      </c>
    </row>
    <row r="16" spans="2:2" x14ac:dyDescent="0.45">
      <c r="B16" s="7" t="s">
        <v>30</v>
      </c>
    </row>
    <row r="17" spans="2:2" x14ac:dyDescent="0.45">
      <c r="B17" s="7" t="s">
        <v>31</v>
      </c>
    </row>
    <row r="18" spans="2:2" x14ac:dyDescent="0.45">
      <c r="B18" s="7" t="s">
        <v>32</v>
      </c>
    </row>
    <row r="19" spans="2:2" x14ac:dyDescent="0.45">
      <c r="B19" s="7" t="s">
        <v>33</v>
      </c>
    </row>
    <row r="20" spans="2:2" ht="18.600000000000001" thickBot="1" x14ac:dyDescent="0.5">
      <c r="B20" s="8"/>
    </row>
    <row r="21" spans="2:2" x14ac:dyDescent="0.45">
      <c r="B21" s="6"/>
    </row>
    <row r="31" spans="2:2" x14ac:dyDescent="0.45">
      <c r="B31" s="2"/>
    </row>
  </sheetData>
  <phoneticPr fontId="1"/>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動力・負荷設備契約電力計算書</vt:lpstr>
      <vt:lpstr>算定方法</vt:lpstr>
      <vt:lpstr>動力・負荷設備契約電力計算書!Print_Area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2020-12-11T02:29:29Z</dcterms:modified>
</cp:coreProperties>
</file>